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N15" i="1" l="1"/>
  <c r="N12" i="1"/>
  <c r="N11" i="1"/>
  <c r="N10" i="1"/>
  <c r="N9" i="1"/>
  <c r="N8" i="1"/>
  <c r="N7" i="1"/>
  <c r="N6" i="1"/>
  <c r="N5" i="1"/>
  <c r="N4" i="1"/>
  <c r="N3" i="1"/>
  <c r="H13" i="1" l="1"/>
  <c r="L8" i="1" l="1"/>
  <c r="M8" i="1" s="1"/>
  <c r="L14" i="1" l="1"/>
  <c r="M14" i="1" s="1"/>
  <c r="F7" i="1" l="1"/>
  <c r="L7" i="1" s="1"/>
  <c r="M7" i="1" s="1"/>
  <c r="F13" i="1" l="1"/>
  <c r="L13" i="1" l="1"/>
  <c r="M13" i="1" s="1"/>
  <c r="F11" i="1" l="1"/>
  <c r="F12" i="1"/>
  <c r="F10" i="1"/>
  <c r="F5" i="1"/>
  <c r="F6" i="1"/>
  <c r="L6" i="1" s="1"/>
  <c r="M6" i="1" s="1"/>
  <c r="F4" i="1"/>
  <c r="L10" i="1" l="1"/>
  <c r="M10" i="1" s="1"/>
  <c r="L5" i="1"/>
  <c r="M5" i="1" s="1"/>
  <c r="L4" i="1"/>
  <c r="M4" i="1" s="1"/>
  <c r="L12" i="1"/>
  <c r="M12" i="1" s="1"/>
  <c r="L11" i="1"/>
  <c r="M11" i="1" s="1"/>
  <c r="F15" i="1" l="1"/>
  <c r="L15" i="1" s="1"/>
  <c r="M15" i="1" s="1"/>
</calcChain>
</file>

<file path=xl/sharedStrings.xml><?xml version="1.0" encoding="utf-8"?>
<sst xmlns="http://schemas.openxmlformats.org/spreadsheetml/2006/main" count="37" uniqueCount="35">
  <si>
    <t>№ п/п</t>
  </si>
  <si>
    <t>Наименование работ</t>
  </si>
  <si>
    <t>Ед. изм.</t>
  </si>
  <si>
    <t>На 1 м2 в месяц</t>
  </si>
  <si>
    <t>Уборка придомовой территории</t>
  </si>
  <si>
    <t>Обслуживание вентиляции</t>
  </si>
  <si>
    <t>1 м2 МОП</t>
  </si>
  <si>
    <t>1 м2 общ. пл.</t>
  </si>
  <si>
    <t>Цена за ед. руб.</t>
  </si>
  <si>
    <t>Объем</t>
  </si>
  <si>
    <t>Норматив. стоимость в месяц, руб.</t>
  </si>
  <si>
    <t>Стоимость в руб. по утв. тарифу</t>
  </si>
  <si>
    <t>м2 кровли</t>
  </si>
  <si>
    <t>м2 общ. Пл.</t>
  </si>
  <si>
    <t xml:space="preserve">1 м2 м/к, </t>
  </si>
  <si>
    <t>м2 подвала</t>
  </si>
  <si>
    <t>Аварийно-диспетчерское обслуж.</t>
  </si>
  <si>
    <t>Дезинсекция и дератизация</t>
  </si>
  <si>
    <t xml:space="preserve">Техническое обслуживание ВДГО </t>
  </si>
  <si>
    <t xml:space="preserve"> м2 пл. пом..</t>
  </si>
  <si>
    <t>Уборка мест общего пользования (5 эт.)</t>
  </si>
  <si>
    <t>Работы,необходимые для надлежащего содержания инженерных систем дома</t>
  </si>
  <si>
    <t>1 м2 пл.терр.</t>
  </si>
  <si>
    <t>Содержание кровли</t>
  </si>
  <si>
    <t>Работы,необходимые для надлежащего содержания  конструкций  дома</t>
  </si>
  <si>
    <t xml:space="preserve"> </t>
  </si>
  <si>
    <t>Содержание контейнерных площадок</t>
  </si>
  <si>
    <t>м2 жил.пом.</t>
  </si>
  <si>
    <t>квартиры</t>
  </si>
  <si>
    <t xml:space="preserve">Управление + РКЦ </t>
  </si>
  <si>
    <t>Содержание жилого помещения:</t>
  </si>
  <si>
    <t xml:space="preserve"> Уважаемые собственники МКД ул. Пионерская д.19!                                                                                                  В связи с инфляцией, ростом цен на оказываемые работы и услуги, предлагаем Вам установить размер платы за "Содержание и ремонт жилого помещения" с 1 сентября 2019 года.</t>
  </si>
  <si>
    <t>Допоплнительно к размеру платы применяются коммунальные услуги на общедомовые нужды, рассчитанные по тарифам, утвержденными Комитетом по ценам и тарифам МО и нормативам потребления, утвержденным Распоряжением Министерства ЖКХ от 22.05.2017 N 63-РВ.</t>
  </si>
  <si>
    <t>Уважаемые собственники, в соответствии со ст. 158, п.4 ЖК РФ, если вы не примите решение об установлении предложенного УК размера платы на Содержание и ремонт жилого помещения, такой размер платы устанавливает орган местного самоуправления.</t>
  </si>
  <si>
    <t>Управляющая организация АО "СЭУ Трансинсжтрой"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</si>
</sst>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wrapText="1"/>
    </xf>
    <xf numFmtId="1" fontId="0" fillId="0" borderId="0" xfId="0" applyNumberFormat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2" fontId="4" fillId="0" borderId="0" xfId="0" applyNumberFormat="1" applyFont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1" fontId="3" fillId="0" borderId="0" xfId="0" applyNumberFormat="1" applyFont="1" applyAlignment="1">
      <alignment horizontal="center" vertical="center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10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2" fontId="2" fillId="0" borderId="7" xfId="0" applyNumberFormat="1" applyFont="1" applyBorder="1" applyAlignment="1">
      <alignment horizontal="center" vertical="center" wrapText="1"/>
    </xf>
    <xf numFmtId="2" fontId="5" fillId="0" borderId="8" xfId="0" applyNumberFormat="1" applyFont="1" applyBorder="1" applyAlignment="1">
      <alignment horizontal="center" vertical="center" wrapText="1"/>
    </xf>
    <xf numFmtId="0" fontId="0" fillId="0" borderId="0" xfId="0" applyBorder="1"/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1" fontId="3" fillId="0" borderId="3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tabSelected="1" zoomScaleNormal="100" workbookViewId="0">
      <selection activeCell="B10" sqref="B10"/>
    </sheetView>
  </sheetViews>
  <sheetFormatPr defaultRowHeight="15" x14ac:dyDescent="0.25"/>
  <cols>
    <col min="1" max="1" width="4.85546875" style="2" customWidth="1"/>
    <col min="2" max="2" width="80.7109375" customWidth="1"/>
    <col min="3" max="3" width="14.85546875" style="1" hidden="1" customWidth="1"/>
    <col min="4" max="7" width="15" hidden="1" customWidth="1"/>
    <col min="8" max="8" width="15.7109375" customWidth="1"/>
    <col min="10" max="14" width="0" hidden="1" customWidth="1"/>
  </cols>
  <sheetData>
    <row r="1" spans="1:14" s="1" customFormat="1" ht="159.94999999999999" customHeight="1" x14ac:dyDescent="0.25">
      <c r="A1" s="37" t="s">
        <v>31</v>
      </c>
      <c r="B1" s="37"/>
      <c r="C1" s="37"/>
      <c r="D1" s="37"/>
      <c r="E1" s="37"/>
      <c r="F1" s="37"/>
      <c r="G1" s="37"/>
      <c r="H1" s="37"/>
      <c r="I1" s="9"/>
      <c r="J1" s="9"/>
      <c r="K1" s="9"/>
      <c r="L1" s="9"/>
      <c r="M1" s="9"/>
      <c r="N1" s="9"/>
    </row>
    <row r="2" spans="1:14" s="8" customFormat="1" ht="48" thickBot="1" x14ac:dyDescent="0.3">
      <c r="A2" s="3" t="s">
        <v>0</v>
      </c>
      <c r="B2" s="4" t="s">
        <v>1</v>
      </c>
      <c r="C2" s="4" t="s">
        <v>2</v>
      </c>
      <c r="D2" s="4" t="s">
        <v>8</v>
      </c>
      <c r="E2" s="4" t="s">
        <v>9</v>
      </c>
      <c r="F2" s="4" t="s">
        <v>10</v>
      </c>
      <c r="G2" s="4" t="s">
        <v>11</v>
      </c>
      <c r="H2" s="4" t="s">
        <v>3</v>
      </c>
    </row>
    <row r="3" spans="1:14" s="8" customFormat="1" ht="18" thickBot="1" x14ac:dyDescent="0.3">
      <c r="A3" s="42" t="s">
        <v>30</v>
      </c>
      <c r="B3" s="43"/>
      <c r="C3" s="28"/>
      <c r="D3" s="28"/>
      <c r="E3" s="28"/>
      <c r="F3" s="28"/>
      <c r="G3" s="28"/>
      <c r="H3" s="29">
        <v>26.301600000000001</v>
      </c>
      <c r="N3" s="8">
        <f>H3*1.04</f>
        <v>27.353664000000002</v>
      </c>
    </row>
    <row r="4" spans="1:14" ht="21" customHeight="1" x14ac:dyDescent="0.25">
      <c r="A4" s="5">
        <v>1</v>
      </c>
      <c r="B4" s="6" t="s">
        <v>4</v>
      </c>
      <c r="C4" s="12" t="s">
        <v>22</v>
      </c>
      <c r="D4" s="7">
        <v>4</v>
      </c>
      <c r="E4" s="7">
        <v>1227.3</v>
      </c>
      <c r="F4" s="16">
        <f>D4*E4</f>
        <v>4909.2</v>
      </c>
      <c r="G4" s="16">
        <v>9531</v>
      </c>
      <c r="H4" s="15">
        <v>2.9318347185660625</v>
      </c>
      <c r="J4">
        <v>138243.864</v>
      </c>
      <c r="K4">
        <v>81141.600000000006</v>
      </c>
      <c r="L4">
        <f>F4*6</f>
        <v>29455.199999999997</v>
      </c>
      <c r="M4">
        <f>K4+L4</f>
        <v>110596.8</v>
      </c>
      <c r="N4" s="8">
        <f t="shared" ref="N4:N12" si="0">H4*1.04</f>
        <v>3.049108107308705</v>
      </c>
    </row>
    <row r="5" spans="1:14" ht="24" customHeight="1" x14ac:dyDescent="0.25">
      <c r="A5" s="5">
        <v>2</v>
      </c>
      <c r="B5" s="6" t="s">
        <v>20</v>
      </c>
      <c r="C5" s="12" t="s">
        <v>6</v>
      </c>
      <c r="D5" s="7">
        <v>26.95</v>
      </c>
      <c r="E5" s="7">
        <v>446.8</v>
      </c>
      <c r="F5" s="16">
        <f t="shared" ref="F5:F6" si="1">D5*E5</f>
        <v>12041.26</v>
      </c>
      <c r="G5" s="16">
        <v>14410</v>
      </c>
      <c r="H5" s="15">
        <v>4.4326658582034373</v>
      </c>
      <c r="J5">
        <v>121333.00799999999</v>
      </c>
      <c r="K5">
        <v>72247.56</v>
      </c>
      <c r="L5">
        <f t="shared" ref="L5:L14" si="2">F5*6</f>
        <v>72247.56</v>
      </c>
      <c r="M5">
        <f t="shared" ref="M5:M15" si="3">K5+L5</f>
        <v>144495.12</v>
      </c>
      <c r="N5" s="8">
        <f t="shared" si="0"/>
        <v>4.6099724925315746</v>
      </c>
    </row>
    <row r="6" spans="1:14" ht="22.5" customHeight="1" x14ac:dyDescent="0.25">
      <c r="A6" s="5">
        <v>3</v>
      </c>
      <c r="B6" s="6" t="s">
        <v>26</v>
      </c>
      <c r="C6" s="12" t="s">
        <v>27</v>
      </c>
      <c r="D6" s="7">
        <v>0</v>
      </c>
      <c r="E6" s="7">
        <v>3380.9</v>
      </c>
      <c r="F6" s="16">
        <f t="shared" si="1"/>
        <v>0</v>
      </c>
      <c r="G6" s="16">
        <v>2080</v>
      </c>
      <c r="H6" s="15">
        <v>0.63982963116329972</v>
      </c>
      <c r="J6">
        <v>0</v>
      </c>
      <c r="K6">
        <v>0</v>
      </c>
      <c r="L6">
        <f t="shared" si="2"/>
        <v>0</v>
      </c>
      <c r="M6">
        <f t="shared" si="3"/>
        <v>0</v>
      </c>
      <c r="N6" s="8">
        <f t="shared" si="0"/>
        <v>0.6654228164098317</v>
      </c>
    </row>
    <row r="7" spans="1:14" ht="32.1" customHeight="1" x14ac:dyDescent="0.25">
      <c r="A7" s="17">
        <v>4</v>
      </c>
      <c r="B7" s="27" t="s">
        <v>21</v>
      </c>
      <c r="C7" s="12" t="s">
        <v>13</v>
      </c>
      <c r="D7" s="7">
        <v>151.09</v>
      </c>
      <c r="E7" s="26">
        <v>3604.3</v>
      </c>
      <c r="F7" s="19" t="e">
        <f>D7*E7+#REF!*#REF!</f>
        <v>#REF!</v>
      </c>
      <c r="G7" s="19">
        <v>21080</v>
      </c>
      <c r="H7" s="21">
        <v>6.484427223520365</v>
      </c>
      <c r="J7">
        <v>216125.2464</v>
      </c>
      <c r="K7">
        <v>107989.512</v>
      </c>
      <c r="L7" t="e">
        <f t="shared" si="2"/>
        <v>#REF!</v>
      </c>
      <c r="M7" t="e">
        <f t="shared" si="3"/>
        <v>#REF!</v>
      </c>
      <c r="N7" s="8">
        <f t="shared" si="0"/>
        <v>6.7438043124611795</v>
      </c>
    </row>
    <row r="8" spans="1:14" ht="32.1" customHeight="1" x14ac:dyDescent="0.25">
      <c r="A8" s="5">
        <v>5</v>
      </c>
      <c r="B8" s="6" t="s">
        <v>24</v>
      </c>
      <c r="C8" s="12" t="s">
        <v>13</v>
      </c>
      <c r="D8" s="7">
        <v>2.87</v>
      </c>
      <c r="E8" s="26">
        <v>3604.3</v>
      </c>
      <c r="F8" s="19">
        <v>25077</v>
      </c>
      <c r="G8" s="24">
        <v>13012</v>
      </c>
      <c r="H8" s="25">
        <v>4.002626519565796</v>
      </c>
      <c r="J8">
        <v>141900</v>
      </c>
      <c r="K8">
        <v>150462</v>
      </c>
      <c r="L8">
        <f t="shared" si="2"/>
        <v>150462</v>
      </c>
      <c r="M8">
        <f t="shared" si="3"/>
        <v>300924</v>
      </c>
      <c r="N8" s="8">
        <f t="shared" si="0"/>
        <v>4.1627315803484279</v>
      </c>
    </row>
    <row r="9" spans="1:14" ht="20.25" customHeight="1" x14ac:dyDescent="0.25">
      <c r="A9" s="18">
        <v>6</v>
      </c>
      <c r="B9" s="23" t="s">
        <v>23</v>
      </c>
      <c r="C9" s="12" t="s">
        <v>12</v>
      </c>
      <c r="D9" s="7"/>
      <c r="E9" s="7">
        <v>920</v>
      </c>
      <c r="F9" s="20"/>
      <c r="G9" s="20">
        <v>2006</v>
      </c>
      <c r="H9" s="22">
        <v>0.61706646159306699</v>
      </c>
      <c r="N9" s="8">
        <f t="shared" si="0"/>
        <v>0.64174912005678975</v>
      </c>
    </row>
    <row r="10" spans="1:14" ht="23.25" customHeight="1" x14ac:dyDescent="0.25">
      <c r="A10" s="5">
        <v>7</v>
      </c>
      <c r="B10" s="6" t="s">
        <v>16</v>
      </c>
      <c r="C10" s="12" t="s">
        <v>7</v>
      </c>
      <c r="D10" s="7">
        <v>1.1200000000000001</v>
      </c>
      <c r="E10" s="7">
        <v>3380.9</v>
      </c>
      <c r="F10" s="16">
        <f>D10*E10</f>
        <v>3786.6080000000006</v>
      </c>
      <c r="G10" s="16">
        <v>4057</v>
      </c>
      <c r="H10" s="15">
        <v>1.248</v>
      </c>
      <c r="J10">
        <v>43503.589200000002</v>
      </c>
      <c r="K10">
        <v>21705.378000000001</v>
      </c>
      <c r="L10">
        <f t="shared" si="2"/>
        <v>22719.648000000005</v>
      </c>
      <c r="M10">
        <f t="shared" si="3"/>
        <v>44425.026000000005</v>
      </c>
      <c r="N10" s="8">
        <f t="shared" si="0"/>
        <v>1.29792</v>
      </c>
    </row>
    <row r="11" spans="1:14" ht="21" customHeight="1" x14ac:dyDescent="0.25">
      <c r="A11" s="5">
        <v>8</v>
      </c>
      <c r="B11" s="6" t="s">
        <v>18</v>
      </c>
      <c r="C11" s="12" t="s">
        <v>19</v>
      </c>
      <c r="D11" s="7">
        <v>0.13</v>
      </c>
      <c r="E11" s="7">
        <v>3380.9</v>
      </c>
      <c r="F11" s="16">
        <f t="shared" ref="F11:F12" si="4">D11*E11</f>
        <v>439.51700000000005</v>
      </c>
      <c r="G11" s="16">
        <v>3464</v>
      </c>
      <c r="H11" s="15">
        <v>1.0655624242065722</v>
      </c>
      <c r="J11">
        <v>4878.9071999999996</v>
      </c>
      <c r="K11">
        <v>2637.1020000000003</v>
      </c>
      <c r="L11">
        <f t="shared" si="2"/>
        <v>2637.1020000000003</v>
      </c>
      <c r="M11">
        <f t="shared" si="3"/>
        <v>5274.2040000000006</v>
      </c>
      <c r="N11" s="8">
        <f t="shared" si="0"/>
        <v>1.1081849211748351</v>
      </c>
    </row>
    <row r="12" spans="1:14" ht="19.5" customHeight="1" x14ac:dyDescent="0.25">
      <c r="A12" s="5">
        <v>9</v>
      </c>
      <c r="B12" s="6" t="s">
        <v>5</v>
      </c>
      <c r="C12" s="12" t="s">
        <v>28</v>
      </c>
      <c r="D12" s="7">
        <v>0.22</v>
      </c>
      <c r="E12" s="7">
        <v>80</v>
      </c>
      <c r="F12" s="16">
        <f t="shared" si="4"/>
        <v>17.600000000000001</v>
      </c>
      <c r="G12" s="16">
        <v>867</v>
      </c>
      <c r="H12" s="15">
        <v>0.26669821645124075</v>
      </c>
      <c r="J12">
        <v>4065.7560000000003</v>
      </c>
      <c r="K12">
        <v>4462.7880000000005</v>
      </c>
      <c r="L12">
        <f t="shared" si="2"/>
        <v>105.60000000000001</v>
      </c>
      <c r="M12">
        <f t="shared" si="3"/>
        <v>4568.3880000000008</v>
      </c>
      <c r="N12" s="8">
        <f t="shared" si="0"/>
        <v>0.27736614510929042</v>
      </c>
    </row>
    <row r="13" spans="1:14" ht="18.75" customHeight="1" x14ac:dyDescent="0.25">
      <c r="A13" s="35">
        <v>10</v>
      </c>
      <c r="B13" s="33" t="s">
        <v>17</v>
      </c>
      <c r="C13" s="12" t="s">
        <v>14</v>
      </c>
      <c r="D13" s="12">
        <v>0</v>
      </c>
      <c r="E13" s="7">
        <v>0</v>
      </c>
      <c r="F13" s="38">
        <f>D14*E14</f>
        <v>193.375</v>
      </c>
      <c r="G13" s="38">
        <v>223</v>
      </c>
      <c r="H13" s="40">
        <f>G13/E10</f>
        <v>6.5958768375284679E-2</v>
      </c>
      <c r="J13">
        <v>2134.86</v>
      </c>
      <c r="K13">
        <v>1160.25</v>
      </c>
      <c r="L13">
        <f t="shared" si="2"/>
        <v>1160.25</v>
      </c>
      <c r="M13">
        <f t="shared" si="3"/>
        <v>2320.5</v>
      </c>
    </row>
    <row r="14" spans="1:14" ht="18.75" customHeight="1" x14ac:dyDescent="0.25">
      <c r="A14" s="36"/>
      <c r="B14" s="34"/>
      <c r="C14" s="12" t="s">
        <v>15</v>
      </c>
      <c r="D14" s="12">
        <v>0.25</v>
      </c>
      <c r="E14" s="7">
        <v>773.5</v>
      </c>
      <c r="F14" s="39"/>
      <c r="G14" s="39"/>
      <c r="H14" s="41"/>
      <c r="J14">
        <v>0</v>
      </c>
      <c r="K14">
        <v>0</v>
      </c>
      <c r="L14">
        <f t="shared" si="2"/>
        <v>0</v>
      </c>
      <c r="M14">
        <f t="shared" si="3"/>
        <v>0</v>
      </c>
    </row>
    <row r="15" spans="1:14" ht="20.25" customHeight="1" x14ac:dyDescent="0.25">
      <c r="A15" s="5">
        <v>11</v>
      </c>
      <c r="B15" s="6" t="s">
        <v>29</v>
      </c>
      <c r="C15" s="14" t="s">
        <v>25</v>
      </c>
      <c r="D15" s="7"/>
      <c r="E15" s="7" t="s">
        <v>25</v>
      </c>
      <c r="F15" s="16" t="e">
        <f>0.14*#REF!</f>
        <v>#REF!</v>
      </c>
      <c r="G15" s="16">
        <v>14772</v>
      </c>
      <c r="H15" s="15">
        <v>4.55</v>
      </c>
      <c r="J15">
        <v>157620</v>
      </c>
      <c r="K15">
        <v>78638.381640000007</v>
      </c>
      <c r="L15" t="e">
        <f>F15*6</f>
        <v>#REF!</v>
      </c>
      <c r="M15" t="e">
        <f t="shared" si="3"/>
        <v>#REF!</v>
      </c>
      <c r="N15">
        <f>H15*1.04</f>
        <v>4.7320000000000002</v>
      </c>
    </row>
    <row r="16" spans="1:14" ht="15.75" x14ac:dyDescent="0.25">
      <c r="A16" s="10"/>
      <c r="B16" s="11"/>
      <c r="C16" s="13"/>
      <c r="D16" s="11"/>
      <c r="E16" s="11"/>
      <c r="F16" s="11"/>
      <c r="G16" s="11"/>
      <c r="H16" s="11"/>
    </row>
    <row r="17" spans="1:8" ht="48.75" customHeight="1" x14ac:dyDescent="0.25">
      <c r="A17" s="31" t="s">
        <v>32</v>
      </c>
      <c r="B17" s="31"/>
      <c r="C17" s="31"/>
      <c r="D17" s="31"/>
      <c r="E17" s="31"/>
      <c r="F17" s="31"/>
      <c r="G17" s="31"/>
      <c r="H17" s="31"/>
    </row>
    <row r="19" spans="1:8" ht="65.25" customHeight="1" x14ac:dyDescent="0.25">
      <c r="A19" s="31" t="s">
        <v>33</v>
      </c>
      <c r="B19" s="31"/>
      <c r="C19" s="31"/>
      <c r="D19" s="31"/>
      <c r="E19" s="31"/>
      <c r="F19" s="31"/>
      <c r="G19" s="31"/>
      <c r="H19" s="31"/>
    </row>
    <row r="20" spans="1:8" x14ac:dyDescent="0.25">
      <c r="C20"/>
      <c r="D20" s="30"/>
      <c r="E20" s="30"/>
      <c r="F20" s="30"/>
    </row>
    <row r="21" spans="1:8" ht="15.75" x14ac:dyDescent="0.25">
      <c r="B21" s="32" t="s">
        <v>34</v>
      </c>
      <c r="C21" s="32"/>
      <c r="D21" s="32"/>
      <c r="E21" s="32"/>
      <c r="F21" s="32"/>
    </row>
  </sheetData>
  <mergeCells count="10">
    <mergeCell ref="A1:H1"/>
    <mergeCell ref="F13:F14"/>
    <mergeCell ref="G13:G14"/>
    <mergeCell ref="H13:H14"/>
    <mergeCell ref="A3:B3"/>
    <mergeCell ref="A17:H17"/>
    <mergeCell ref="A19:H19"/>
    <mergeCell ref="B21:F21"/>
    <mergeCell ref="B13:B14"/>
    <mergeCell ref="A13:A14"/>
  </mergeCells>
  <pageMargins left="0.34" right="0.35" top="0.35433070866141736" bottom="0.39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2019-07-19T12:19:07Z</dcterms:modified>
</cp:coreProperties>
</file>