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8" i="1" l="1"/>
  <c r="F16" i="1"/>
  <c r="H14" i="1"/>
  <c r="H3" i="1" s="1"/>
  <c r="F10" i="1"/>
  <c r="L7" i="1" l="1"/>
  <c r="M7" i="1" s="1"/>
  <c r="L8" i="1"/>
  <c r="M8" i="1" s="1"/>
  <c r="L14" i="1"/>
  <c r="M14" i="1" s="1"/>
  <c r="L15" i="1"/>
  <c r="M15" i="1" s="1"/>
  <c r="I8" i="1" l="1"/>
  <c r="F11" i="1" l="1"/>
  <c r="F12" i="1"/>
  <c r="F13" i="1"/>
  <c r="F5" i="1"/>
  <c r="F6" i="1"/>
  <c r="F4" i="1"/>
  <c r="L4" i="1" s="1"/>
  <c r="M4" i="1" s="1"/>
  <c r="L10" i="1" l="1"/>
  <c r="M10" i="1" s="1"/>
  <c r="L6" i="1"/>
  <c r="M6" i="1" s="1"/>
  <c r="L5" i="1"/>
  <c r="M5" i="1" s="1"/>
  <c r="L16" i="1"/>
  <c r="M16" i="1" s="1"/>
  <c r="L12" i="1"/>
  <c r="M12" i="1" s="1"/>
  <c r="L13" i="1"/>
  <c r="M13" i="1" s="1"/>
  <c r="L11" i="1"/>
  <c r="M11" i="1" s="1"/>
</calcChain>
</file>

<file path=xl/sharedStrings.xml><?xml version="1.0" encoding="utf-8"?>
<sst xmlns="http://schemas.openxmlformats.org/spreadsheetml/2006/main" count="39" uniqueCount="37">
  <si>
    <t>№ п/п</t>
  </si>
  <si>
    <t>Наименование работ</t>
  </si>
  <si>
    <t>Ед. изм.</t>
  </si>
  <si>
    <t>На 1 м2 в месяц</t>
  </si>
  <si>
    <t>Уборка придомовой территории</t>
  </si>
  <si>
    <t>Уборка мест общего пользования (9 эт.)</t>
  </si>
  <si>
    <t>Содержание мусоропроводов</t>
  </si>
  <si>
    <t>Обслуживание вентиляции</t>
  </si>
  <si>
    <t>1 м2 МОП</t>
  </si>
  <si>
    <t>1 м2 общ. пл.</t>
  </si>
  <si>
    <t>лифт</t>
  </si>
  <si>
    <t>Цена за ед. руб.</t>
  </si>
  <si>
    <t>Объем</t>
  </si>
  <si>
    <t>Норматив. стоимость в месяц, руб.</t>
  </si>
  <si>
    <t>Стоимость в руб. по утв. тарифу</t>
  </si>
  <si>
    <t>м2 кровли</t>
  </si>
  <si>
    <t>м2 общ. Пл.</t>
  </si>
  <si>
    <t xml:space="preserve">1 м2 м/к, </t>
  </si>
  <si>
    <t>м2 подвала</t>
  </si>
  <si>
    <t>Аварийно-диспетчерское обслуж.</t>
  </si>
  <si>
    <t>Дезинсекция и дератизация</t>
  </si>
  <si>
    <t xml:space="preserve">Техническое обслуживание ВДГО </t>
  </si>
  <si>
    <t xml:space="preserve"> м2 пл. пом..</t>
  </si>
  <si>
    <t>Обслуживание лифтов</t>
  </si>
  <si>
    <t>Работы,необходимые для надлежащего содержания инженерных сетей дома</t>
  </si>
  <si>
    <t>1м2жил.пом.</t>
  </si>
  <si>
    <t>1 м2 пл. терр.</t>
  </si>
  <si>
    <t>Содержание кровли</t>
  </si>
  <si>
    <t>Работы,необходимые для надлежащего содержания конструкций  дома</t>
  </si>
  <si>
    <t>квартиры</t>
  </si>
  <si>
    <t xml:space="preserve"> </t>
  </si>
  <si>
    <t>Содержание жилого помещения:</t>
  </si>
  <si>
    <t xml:space="preserve">Управление + РКЦ </t>
  </si>
  <si>
    <t>Допоплнительно к размеру платы применяются коммунальные услуги на общедомовые нужды, рассчитанные по тарифам, утвержденными Комитетом по ценам и тарифам МО и нормативам потребления, утвержденным Распоряжением Министерства ЖКХ от 22.05.2017 N 63-РВ.</t>
  </si>
  <si>
    <t>Уважаемые собственники, в соответствии со ст. 158, п.4 ЖК РФ, если вы не примите решение об установлении предложенного УК размера платы на Содержание и ремонт жилого помещения, такой размер платы устанавливает орган местного самоуправления.</t>
  </si>
  <si>
    <t>Управляющая организация АО "СЭУ Трансинсжтрой"</t>
  </si>
  <si>
    <r>
      <t xml:space="preserve">Уважаемые собственники МКД ул. Можайское шоссе д.49!                                                                                                  В связи с инфляцией, ростом цен на оказываемые работы и услуги, предлагаем Вам установить размер платы за "Содержание и ремонт жилого помещения" </t>
    </r>
    <r>
      <rPr>
        <b/>
        <i/>
        <u/>
        <sz val="16"/>
        <color theme="1"/>
        <rFont val="Times New Roman"/>
        <family val="1"/>
        <charset val="204"/>
      </rPr>
      <t>с 1 сентября 2019 года.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</si>
</sst>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i/>
      <sz val="14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3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i/>
      <sz val="16"/>
      <color theme="1"/>
      <name val="Times New Roman"/>
      <family val="1"/>
      <charset val="204"/>
    </font>
    <font>
      <b/>
      <i/>
      <u/>
      <sz val="16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Alignment="1">
      <alignment wrapText="1"/>
    </xf>
    <xf numFmtId="1" fontId="0" fillId="0" borderId="0" xfId="0" applyNumberFormat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2" fontId="4" fillId="0" borderId="0" xfId="0" applyNumberFormat="1" applyFont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1" fontId="3" fillId="0" borderId="0" xfId="0" applyNumberFormat="1" applyFont="1" applyAlignment="1">
      <alignment horizontal="center" vertical="center"/>
    </xf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10" fontId="3" fillId="0" borderId="1" xfId="0" applyNumberFormat="1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/>
    </xf>
    <xf numFmtId="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1" fontId="3" fillId="0" borderId="3" xfId="0" applyNumberFormat="1" applyFont="1" applyBorder="1" applyAlignment="1">
      <alignment horizontal="center" vertical="center"/>
    </xf>
    <xf numFmtId="1" fontId="3" fillId="0" borderId="4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3" fontId="3" fillId="0" borderId="4" xfId="0" applyNumberFormat="1" applyFont="1" applyBorder="1" applyAlignment="1">
      <alignment horizontal="center" vertical="center"/>
    </xf>
    <xf numFmtId="4" fontId="3" fillId="0" borderId="3" xfId="0" applyNumberFormat="1" applyFont="1" applyBorder="1" applyAlignment="1">
      <alignment horizontal="center" vertical="center"/>
    </xf>
    <xf numFmtId="4" fontId="3" fillId="0" borderId="4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vertical="center" wrapText="1"/>
    </xf>
    <xf numFmtId="1" fontId="3" fillId="0" borderId="4" xfId="0" applyNumberFormat="1" applyFont="1" applyBorder="1" applyAlignment="1">
      <alignment horizontal="center" vertical="center"/>
    </xf>
    <xf numFmtId="3" fontId="3" fillId="0" borderId="4" xfId="0" applyNumberFormat="1" applyFont="1" applyBorder="1" applyAlignment="1">
      <alignment horizontal="center"/>
    </xf>
    <xf numFmtId="4" fontId="3" fillId="0" borderId="4" xfId="0" applyNumberFormat="1" applyFont="1" applyBorder="1" applyAlignment="1">
      <alignment horizontal="center"/>
    </xf>
    <xf numFmtId="1" fontId="2" fillId="0" borderId="3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2" fontId="2" fillId="0" borderId="7" xfId="0" applyNumberFormat="1" applyFont="1" applyBorder="1" applyAlignment="1">
      <alignment horizontal="center" vertical="center" wrapText="1"/>
    </xf>
    <xf numFmtId="2" fontId="5" fillId="0" borderId="8" xfId="0" applyNumberFormat="1" applyFont="1" applyBorder="1" applyAlignment="1">
      <alignment horizontal="center" vertical="center" wrapText="1"/>
    </xf>
    <xf numFmtId="0" fontId="0" fillId="0" borderId="0" xfId="0" applyBorder="1"/>
    <xf numFmtId="0" fontId="6" fillId="0" borderId="2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/>
    </xf>
    <xf numFmtId="4" fontId="3" fillId="0" borderId="1" xfId="0" applyNumberFormat="1" applyFont="1" applyBorder="1" applyAlignment="1">
      <alignment horizontal="center"/>
    </xf>
    <xf numFmtId="0" fontId="5" fillId="0" borderId="0" xfId="0" applyFont="1" applyFill="1" applyBorder="1" applyAlignment="1">
      <alignment horizontal="right" vertical="center" wrapText="1"/>
    </xf>
    <xf numFmtId="0" fontId="3" fillId="0" borderId="0" xfId="0" applyFont="1" applyFill="1" applyBorder="1" applyAlignment="1">
      <alignment horizontal="center" vertical="center" wrapText="1"/>
    </xf>
    <xf numFmtId="2" fontId="2" fillId="0" borderId="5" xfId="0" applyNumberFormat="1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1" fontId="3" fillId="0" borderId="1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tabSelected="1" zoomScaleNormal="100" workbookViewId="0">
      <selection activeCell="V2" sqref="V2"/>
    </sheetView>
  </sheetViews>
  <sheetFormatPr defaultRowHeight="15" x14ac:dyDescent="0.25"/>
  <cols>
    <col min="1" max="1" width="4.85546875" style="2" customWidth="1"/>
    <col min="2" max="2" width="80.7109375" customWidth="1"/>
    <col min="3" max="3" width="14.85546875" style="1" hidden="1" customWidth="1"/>
    <col min="4" max="7" width="15" hidden="1" customWidth="1"/>
    <col min="8" max="8" width="15.7109375" customWidth="1"/>
    <col min="9" max="13" width="9.140625" hidden="1" customWidth="1"/>
    <col min="14" max="14" width="0" hidden="1" customWidth="1"/>
  </cols>
  <sheetData>
    <row r="1" spans="1:13" s="1" customFormat="1" ht="129.75" customHeight="1" x14ac:dyDescent="0.25">
      <c r="A1" s="37" t="s">
        <v>36</v>
      </c>
      <c r="B1" s="37"/>
      <c r="C1" s="37"/>
      <c r="D1" s="37"/>
      <c r="E1" s="37"/>
      <c r="F1" s="37"/>
      <c r="G1" s="37"/>
      <c r="H1" s="37"/>
      <c r="I1" s="6"/>
      <c r="J1" s="6"/>
      <c r="K1" s="6"/>
      <c r="L1" s="6"/>
      <c r="M1" s="6"/>
    </row>
    <row r="2" spans="1:13" s="5" customFormat="1" ht="48" thickBot="1" x14ac:dyDescent="0.3">
      <c r="A2" s="30" t="s">
        <v>0</v>
      </c>
      <c r="B2" s="31" t="s">
        <v>1</v>
      </c>
      <c r="C2" s="31" t="s">
        <v>2</v>
      </c>
      <c r="D2" s="31" t="s">
        <v>11</v>
      </c>
      <c r="E2" s="31" t="s">
        <v>12</v>
      </c>
      <c r="F2" s="31" t="s">
        <v>13</v>
      </c>
      <c r="G2" s="31" t="s">
        <v>14</v>
      </c>
      <c r="H2" s="31" t="s">
        <v>3</v>
      </c>
    </row>
    <row r="3" spans="1:13" s="5" customFormat="1" ht="18" thickBot="1" x14ac:dyDescent="0.3">
      <c r="A3" s="42" t="s">
        <v>31</v>
      </c>
      <c r="B3" s="43"/>
      <c r="C3" s="34"/>
      <c r="D3" s="34"/>
      <c r="E3" s="34"/>
      <c r="F3" s="34"/>
      <c r="G3" s="34"/>
      <c r="H3" s="35">
        <f>SUM(H4:H16)</f>
        <v>38.218525420123378</v>
      </c>
    </row>
    <row r="4" spans="1:13" ht="21" customHeight="1" x14ac:dyDescent="0.25">
      <c r="A4" s="27">
        <v>1</v>
      </c>
      <c r="B4" s="26" t="s">
        <v>4</v>
      </c>
      <c r="C4" s="32" t="s">
        <v>26</v>
      </c>
      <c r="D4" s="33">
        <v>4</v>
      </c>
      <c r="E4" s="33">
        <v>1185.2</v>
      </c>
      <c r="F4" s="28">
        <f>D4*E4</f>
        <v>4740.8</v>
      </c>
      <c r="G4" s="28">
        <v>9204</v>
      </c>
      <c r="H4" s="29">
        <v>0.67873218464156559</v>
      </c>
      <c r="J4">
        <v>577211.47199999995</v>
      </c>
      <c r="K4">
        <v>338472</v>
      </c>
      <c r="L4">
        <f>F4*6</f>
        <v>28444.800000000003</v>
      </c>
      <c r="M4">
        <f>K4+L4</f>
        <v>366916.8</v>
      </c>
    </row>
    <row r="5" spans="1:13" ht="24" customHeight="1" x14ac:dyDescent="0.25">
      <c r="A5" s="3">
        <v>2</v>
      </c>
      <c r="B5" s="14" t="s">
        <v>5</v>
      </c>
      <c r="C5" s="9" t="s">
        <v>8</v>
      </c>
      <c r="D5" s="4">
        <v>25.97</v>
      </c>
      <c r="E5" s="4">
        <v>1160</v>
      </c>
      <c r="F5" s="12">
        <f t="shared" ref="F5:F6" si="0">D5*E5</f>
        <v>30125.199999999997</v>
      </c>
      <c r="G5" s="12">
        <v>35646</v>
      </c>
      <c r="H5" s="13">
        <v>2.6286492235694534</v>
      </c>
      <c r="J5">
        <v>303456</v>
      </c>
      <c r="K5">
        <v>180751.19999999998</v>
      </c>
      <c r="L5">
        <f>F5*6</f>
        <v>180751.19999999998</v>
      </c>
      <c r="M5">
        <f t="shared" ref="M5:M16" si="1">K5+L5</f>
        <v>361502.39999999997</v>
      </c>
    </row>
    <row r="6" spans="1:13" ht="22.5" customHeight="1" x14ac:dyDescent="0.25">
      <c r="A6" s="3">
        <v>3</v>
      </c>
      <c r="B6" s="14" t="s">
        <v>6</v>
      </c>
      <c r="C6" s="9" t="s">
        <v>25</v>
      </c>
      <c r="D6" s="4">
        <v>1.8</v>
      </c>
      <c r="E6" s="4">
        <v>14103</v>
      </c>
      <c r="F6" s="12">
        <f t="shared" si="0"/>
        <v>25385.4</v>
      </c>
      <c r="G6" s="12">
        <v>34961</v>
      </c>
      <c r="H6" s="13">
        <v>2.5781351485499537</v>
      </c>
      <c r="J6">
        <v>382071.36</v>
      </c>
      <c r="K6">
        <v>231409.2</v>
      </c>
      <c r="L6">
        <f>F6*6</f>
        <v>152312.40000000002</v>
      </c>
      <c r="M6">
        <f t="shared" si="1"/>
        <v>383721.60000000003</v>
      </c>
    </row>
    <row r="7" spans="1:13" ht="32.1" customHeight="1" x14ac:dyDescent="0.25">
      <c r="A7" s="17">
        <v>4</v>
      </c>
      <c r="B7" s="15" t="s">
        <v>24</v>
      </c>
      <c r="C7" s="9" t="s">
        <v>16</v>
      </c>
      <c r="D7" s="4">
        <v>151.09</v>
      </c>
      <c r="E7" s="23">
        <v>14683</v>
      </c>
      <c r="F7" s="19">
        <v>82033</v>
      </c>
      <c r="G7" s="19">
        <v>94644</v>
      </c>
      <c r="H7" s="21">
        <v>6.9793490746649649</v>
      </c>
      <c r="J7">
        <v>985272</v>
      </c>
      <c r="K7">
        <v>492198</v>
      </c>
      <c r="L7">
        <f>F7*6</f>
        <v>492198</v>
      </c>
      <c r="M7">
        <f t="shared" si="1"/>
        <v>984396</v>
      </c>
    </row>
    <row r="8" spans="1:13" ht="32.1" customHeight="1" x14ac:dyDescent="0.25">
      <c r="A8" s="3">
        <v>5</v>
      </c>
      <c r="B8" s="14" t="s">
        <v>28</v>
      </c>
      <c r="C8" s="9" t="s">
        <v>16</v>
      </c>
      <c r="D8" s="4">
        <v>2.87</v>
      </c>
      <c r="E8" s="23">
        <v>14683</v>
      </c>
      <c r="F8" s="19">
        <v>60923</v>
      </c>
      <c r="G8" s="24">
        <f>105145+44941</f>
        <v>150086</v>
      </c>
      <c r="H8" s="25">
        <v>11.067818194710346</v>
      </c>
      <c r="I8">
        <f>F8*12</f>
        <v>731076</v>
      </c>
      <c r="J8">
        <v>1301364</v>
      </c>
      <c r="K8">
        <v>365538</v>
      </c>
      <c r="L8">
        <f>F8*6</f>
        <v>365538</v>
      </c>
      <c r="M8">
        <f t="shared" si="1"/>
        <v>731076</v>
      </c>
    </row>
    <row r="9" spans="1:13" ht="20.25" customHeight="1" x14ac:dyDescent="0.25">
      <c r="A9" s="18">
        <v>6</v>
      </c>
      <c r="B9" s="16" t="s">
        <v>27</v>
      </c>
      <c r="C9" s="9" t="s">
        <v>15</v>
      </c>
      <c r="D9" s="4"/>
      <c r="E9" s="4">
        <v>2208.8000000000002</v>
      </c>
      <c r="F9" s="20"/>
      <c r="G9" s="20">
        <v>4821</v>
      </c>
      <c r="H9" s="22">
        <v>0.35551584769198047</v>
      </c>
    </row>
    <row r="10" spans="1:13" ht="23.25" customHeight="1" x14ac:dyDescent="0.25">
      <c r="A10" s="3">
        <v>7</v>
      </c>
      <c r="B10" s="14" t="s">
        <v>19</v>
      </c>
      <c r="C10" s="9" t="s">
        <v>9</v>
      </c>
      <c r="D10" s="4">
        <v>1.1200000000000001</v>
      </c>
      <c r="E10" s="4">
        <v>14103</v>
      </c>
      <c r="F10" s="12">
        <f>D10*E10</f>
        <v>15795.360000000002</v>
      </c>
      <c r="G10" s="12">
        <v>16924</v>
      </c>
      <c r="H10" s="13">
        <v>1.248</v>
      </c>
      <c r="J10">
        <v>181651.84560000003</v>
      </c>
      <c r="K10">
        <v>90541.260000000009</v>
      </c>
      <c r="L10">
        <f t="shared" ref="L10:L16" si="2">F10*6</f>
        <v>94772.160000000018</v>
      </c>
      <c r="M10">
        <f t="shared" si="1"/>
        <v>185313.42000000004</v>
      </c>
    </row>
    <row r="11" spans="1:13" ht="21" customHeight="1" x14ac:dyDescent="0.25">
      <c r="A11" s="3">
        <v>8</v>
      </c>
      <c r="B11" s="14" t="s">
        <v>21</v>
      </c>
      <c r="C11" s="9" t="s">
        <v>22</v>
      </c>
      <c r="D11" s="4">
        <v>0.13</v>
      </c>
      <c r="E11" s="4">
        <v>14103</v>
      </c>
      <c r="F11" s="12">
        <f t="shared" ref="F11:F13" si="3">D11*E11</f>
        <v>1833.39</v>
      </c>
      <c r="G11" s="12">
        <v>4772</v>
      </c>
      <c r="H11" s="13">
        <v>0.35190243210664396</v>
      </c>
      <c r="J11">
        <v>20372.169599999997</v>
      </c>
      <c r="K11">
        <v>11000.34</v>
      </c>
      <c r="L11">
        <f t="shared" si="2"/>
        <v>11000.34</v>
      </c>
      <c r="M11">
        <f t="shared" si="1"/>
        <v>22000.68</v>
      </c>
    </row>
    <row r="12" spans="1:13" ht="20.25" customHeight="1" x14ac:dyDescent="0.25">
      <c r="A12" s="3">
        <v>9</v>
      </c>
      <c r="B12" s="14" t="s">
        <v>23</v>
      </c>
      <c r="C12" s="9" t="s">
        <v>10</v>
      </c>
      <c r="D12" s="4">
        <v>9769.27</v>
      </c>
      <c r="E12" s="4">
        <v>8</v>
      </c>
      <c r="F12" s="12">
        <f t="shared" si="3"/>
        <v>78154.16</v>
      </c>
      <c r="G12" s="12">
        <v>78479</v>
      </c>
      <c r="H12" s="13">
        <v>5.787290647379991</v>
      </c>
      <c r="J12">
        <v>937849.92</v>
      </c>
      <c r="K12">
        <v>468924.96</v>
      </c>
      <c r="L12">
        <f t="shared" si="2"/>
        <v>468924.96</v>
      </c>
      <c r="M12">
        <f t="shared" si="1"/>
        <v>937849.92</v>
      </c>
    </row>
    <row r="13" spans="1:13" ht="19.5" customHeight="1" x14ac:dyDescent="0.25">
      <c r="A13" s="3">
        <v>10</v>
      </c>
      <c r="B13" s="14" t="s">
        <v>7</v>
      </c>
      <c r="C13" s="9" t="s">
        <v>29</v>
      </c>
      <c r="D13" s="4">
        <v>0.22</v>
      </c>
      <c r="E13" s="4">
        <v>287</v>
      </c>
      <c r="F13" s="12">
        <f t="shared" si="3"/>
        <v>63.14</v>
      </c>
      <c r="G13" s="12">
        <v>3111</v>
      </c>
      <c r="H13" s="13">
        <v>0.2294150180812593</v>
      </c>
      <c r="J13">
        <v>16976.808000000001</v>
      </c>
      <c r="K13">
        <v>18615.96</v>
      </c>
      <c r="L13">
        <f t="shared" si="2"/>
        <v>378.84000000000003</v>
      </c>
      <c r="M13">
        <f t="shared" si="1"/>
        <v>18994.8</v>
      </c>
    </row>
    <row r="14" spans="1:13" ht="18.75" customHeight="1" x14ac:dyDescent="0.25">
      <c r="A14" s="45">
        <v>11</v>
      </c>
      <c r="B14" s="44" t="s">
        <v>20</v>
      </c>
      <c r="C14" s="9" t="s">
        <v>17</v>
      </c>
      <c r="D14" s="9">
        <v>0.49</v>
      </c>
      <c r="E14" s="4">
        <v>80</v>
      </c>
      <c r="F14" s="38">
        <v>442</v>
      </c>
      <c r="G14" s="38">
        <v>503</v>
      </c>
      <c r="H14" s="39">
        <f>G14/E10</f>
        <v>3.5666170318371979E-2</v>
      </c>
      <c r="J14">
        <v>4872</v>
      </c>
      <c r="K14">
        <v>2652</v>
      </c>
      <c r="L14">
        <f t="shared" si="2"/>
        <v>2652</v>
      </c>
      <c r="M14">
        <f t="shared" si="1"/>
        <v>5304</v>
      </c>
    </row>
    <row r="15" spans="1:13" ht="18.75" customHeight="1" x14ac:dyDescent="0.25">
      <c r="A15" s="45"/>
      <c r="B15" s="44"/>
      <c r="C15" s="9" t="s">
        <v>18</v>
      </c>
      <c r="D15" s="9">
        <v>0.25</v>
      </c>
      <c r="E15" s="4">
        <v>1612.8</v>
      </c>
      <c r="F15" s="38"/>
      <c r="G15" s="38"/>
      <c r="H15" s="39"/>
      <c r="J15">
        <v>0</v>
      </c>
      <c r="K15">
        <v>0</v>
      </c>
      <c r="L15">
        <f t="shared" si="2"/>
        <v>0</v>
      </c>
      <c r="M15">
        <f t="shared" si="1"/>
        <v>0</v>
      </c>
    </row>
    <row r="16" spans="1:13" ht="20.25" customHeight="1" x14ac:dyDescent="0.25">
      <c r="A16" s="3">
        <v>12</v>
      </c>
      <c r="B16" s="14" t="s">
        <v>32</v>
      </c>
      <c r="C16" s="11" t="s">
        <v>30</v>
      </c>
      <c r="D16" s="4"/>
      <c r="E16" s="4" t="s">
        <v>30</v>
      </c>
      <c r="F16" s="12" t="e">
        <f>#REF!*0.14</f>
        <v>#REF!</v>
      </c>
      <c r="G16" s="12">
        <v>85134</v>
      </c>
      <c r="H16" s="13">
        <v>6.2780514784088499</v>
      </c>
      <c r="J16">
        <v>941676</v>
      </c>
      <c r="K16">
        <v>450878.5512000001</v>
      </c>
      <c r="L16" t="e">
        <f t="shared" si="2"/>
        <v>#REF!</v>
      </c>
      <c r="M16" t="e">
        <f t="shared" si="1"/>
        <v>#REF!</v>
      </c>
    </row>
    <row r="17" spans="1:8" ht="15.75" x14ac:dyDescent="0.25">
      <c r="A17" s="7"/>
      <c r="B17" s="8"/>
      <c r="C17" s="10"/>
      <c r="D17" s="8"/>
      <c r="E17" s="8"/>
      <c r="F17" s="8"/>
      <c r="G17" s="8"/>
      <c r="H17" s="8"/>
    </row>
    <row r="18" spans="1:8" ht="56.25" customHeight="1" x14ac:dyDescent="0.25">
      <c r="A18" s="41" t="s">
        <v>33</v>
      </c>
      <c r="B18" s="41"/>
      <c r="C18" s="41"/>
      <c r="D18" s="41"/>
      <c r="E18" s="41"/>
      <c r="F18" s="41"/>
      <c r="G18" s="41"/>
      <c r="H18" s="41"/>
    </row>
    <row r="20" spans="1:8" ht="52.5" customHeight="1" x14ac:dyDescent="0.25">
      <c r="A20" s="41" t="s">
        <v>34</v>
      </c>
      <c r="B20" s="41"/>
      <c r="C20" s="41"/>
      <c r="D20" s="41"/>
      <c r="E20" s="41"/>
      <c r="F20" s="41"/>
      <c r="G20" s="41"/>
      <c r="H20" s="41"/>
    </row>
    <row r="21" spans="1:8" x14ac:dyDescent="0.25">
      <c r="C21"/>
      <c r="D21" s="36"/>
      <c r="E21" s="36"/>
      <c r="F21" s="36"/>
    </row>
    <row r="22" spans="1:8" ht="15.75" x14ac:dyDescent="0.25">
      <c r="B22" s="40" t="s">
        <v>35</v>
      </c>
      <c r="C22" s="40"/>
      <c r="D22" s="40"/>
      <c r="E22" s="40"/>
      <c r="F22" s="40"/>
      <c r="G22" s="40"/>
      <c r="H22" s="40"/>
    </row>
  </sheetData>
  <mergeCells count="10">
    <mergeCell ref="A1:H1"/>
    <mergeCell ref="F14:F15"/>
    <mergeCell ref="G14:G15"/>
    <mergeCell ref="H14:H15"/>
    <mergeCell ref="B22:H22"/>
    <mergeCell ref="A18:H18"/>
    <mergeCell ref="A20:H20"/>
    <mergeCell ref="A3:B3"/>
    <mergeCell ref="B14:B15"/>
    <mergeCell ref="A14:A15"/>
  </mergeCells>
  <pageMargins left="0.34" right="0.35" top="0.35433070866141736" bottom="0.39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2019-07-19T09:57:28Z</dcterms:modified>
</cp:coreProperties>
</file>